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agit\dept\Commissioners\Personnel\CALC\2025 Salary Structure\2025 Website\"/>
    </mc:Choice>
  </mc:AlternateContent>
  <xr:revisionPtr revIDLastSave="0" documentId="8_{9253BCED-2DC1-4989-BE13-7C8D82AA66C7}" xr6:coauthVersionLast="47" xr6:coauthVersionMax="47" xr10:uidLastSave="{00000000-0000-0000-0000-000000000000}"/>
  <bookViews>
    <workbookView xWindow="-23700" yWindow="705" windowWidth="21180" windowHeight="15870" xr2:uid="{4AD36D17-3596-4B18-9655-F80DE8963B7A}"/>
  </bookViews>
  <sheets>
    <sheet name="2025" sheetId="1" r:id="rId1"/>
  </sheets>
  <definedNames>
    <definedName name="_1_97SALARY" localSheetId="0">#REF!</definedName>
    <definedName name="_1_97SALARY">#REF!</definedName>
    <definedName name="_xlnm.Print_Area" localSheetId="0">'2025'!$A$1:$F$43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E35" i="1" s="1"/>
  <c r="C38" i="1"/>
  <c r="C37" i="1" s="1"/>
  <c r="C36" i="1" s="1"/>
  <c r="C33" i="1"/>
  <c r="C32" i="1"/>
  <c r="C31" i="1" s="1"/>
  <c r="D30" i="1"/>
  <c r="D33" i="1" s="1"/>
  <c r="D32" i="1" s="1"/>
  <c r="D31" i="1" s="1"/>
  <c r="C28" i="1"/>
  <c r="C27" i="1" s="1"/>
  <c r="C26" i="1" s="1"/>
  <c r="D25" i="1"/>
  <c r="D28" i="1" s="1"/>
  <c r="D27" i="1" s="1"/>
  <c r="D26" i="1" s="1"/>
  <c r="D20" i="1"/>
  <c r="C23" i="1"/>
  <c r="C22" i="1" s="1"/>
  <c r="C21" i="1" s="1"/>
  <c r="C15" i="1"/>
  <c r="E38" i="1" l="1"/>
  <c r="E37" i="1" s="1"/>
  <c r="E36" i="1" s="1"/>
  <c r="F35" i="1"/>
  <c r="F38" i="1" s="1"/>
  <c r="F37" i="1" s="1"/>
  <c r="F36" i="1" s="1"/>
  <c r="D38" i="1"/>
  <c r="D37" i="1" s="1"/>
  <c r="D36" i="1" s="1"/>
  <c r="E30" i="1"/>
  <c r="E25" i="1"/>
  <c r="D10" i="1"/>
  <c r="E10" i="1" s="1"/>
  <c r="F10" i="1" s="1"/>
  <c r="D23" i="1"/>
  <c r="D22" i="1" s="1"/>
  <c r="D21" i="1" s="1"/>
  <c r="E15" i="1"/>
  <c r="F15" i="1" s="1"/>
  <c r="D15" i="1"/>
  <c r="E33" i="1" l="1"/>
  <c r="E32" i="1" s="1"/>
  <c r="E31" i="1" s="1"/>
  <c r="F30" i="1"/>
  <c r="F33" i="1" s="1"/>
  <c r="F32" i="1" s="1"/>
  <c r="F31" i="1" s="1"/>
  <c r="E28" i="1"/>
  <c r="E27" i="1" s="1"/>
  <c r="E26" i="1" s="1"/>
  <c r="F25" i="1"/>
  <c r="F28" i="1" s="1"/>
  <c r="F27" i="1" s="1"/>
  <c r="F26" i="1" s="1"/>
  <c r="E20" i="1"/>
  <c r="C10" i="1"/>
  <c r="F20" i="1" l="1"/>
  <c r="E23" i="1"/>
  <c r="E22" i="1" s="1"/>
  <c r="E21" i="1" s="1"/>
  <c r="C13" i="1"/>
  <c r="C12" i="1" s="1"/>
  <c r="C11" i="1" s="1"/>
  <c r="D13" i="1"/>
  <c r="D12" i="1" s="1"/>
  <c r="D11" i="1" s="1"/>
  <c r="C43" i="1"/>
  <c r="F23" i="1" l="1"/>
  <c r="F22" i="1" s="1"/>
  <c r="F21" i="1" s="1"/>
  <c r="F13" i="1"/>
  <c r="F12" i="1" s="1"/>
  <c r="F11" i="1" s="1"/>
  <c r="E13" i="1"/>
  <c r="E12" i="1" s="1"/>
  <c r="E11" i="1" s="1"/>
  <c r="D18" i="1" l="1"/>
  <c r="C18" i="1"/>
  <c r="C40" i="1"/>
  <c r="F18" i="1" l="1"/>
  <c r="E18" i="1"/>
  <c r="C17" i="1"/>
  <c r="C16" i="1" s="1"/>
  <c r="C41" i="1" l="1"/>
  <c r="D17" i="1" l="1"/>
  <c r="D16" i="1" s="1"/>
  <c r="F17" i="1" l="1"/>
  <c r="F16" i="1" s="1"/>
  <c r="E17" i="1"/>
  <c r="E16" i="1" s="1"/>
</calcChain>
</file>

<file path=xl/sharedStrings.xml><?xml version="1.0" encoding="utf-8"?>
<sst xmlns="http://schemas.openxmlformats.org/spreadsheetml/2006/main" count="65" uniqueCount="36">
  <si>
    <t>SKAGIT COUNTY</t>
  </si>
  <si>
    <t>ADMINISTRATIVE STAFF - EXEMPT EMPLOYEES</t>
  </si>
  <si>
    <t>DURATION (MONTHS)</t>
  </si>
  <si>
    <t>RANGE</t>
  </si>
  <si>
    <t>PAY PERIOD</t>
  </si>
  <si>
    <t xml:space="preserve">   STEP 1</t>
  </si>
  <si>
    <t xml:space="preserve">   STEP 2</t>
  </si>
  <si>
    <t xml:space="preserve">   STEP 3</t>
  </si>
  <si>
    <t xml:space="preserve">   STEP 4</t>
  </si>
  <si>
    <t>HOURLY</t>
  </si>
  <si>
    <t>Accountant</t>
  </si>
  <si>
    <t>1/2 MONTH (40)</t>
  </si>
  <si>
    <t>MONTHLY (40)</t>
  </si>
  <si>
    <t>ANNUAL  (40)</t>
  </si>
  <si>
    <t>Corrections Lieutenant</t>
  </si>
  <si>
    <t>Patrol Lieutenant</t>
  </si>
  <si>
    <t>Chief Patrol/Criminal/Corrections</t>
  </si>
  <si>
    <t>Chief of Admin - Limited Commission</t>
  </si>
  <si>
    <t>Undersheriff</t>
  </si>
  <si>
    <t>Sheriff</t>
  </si>
  <si>
    <t>Range 24</t>
  </si>
  <si>
    <t>Range 33</t>
  </si>
  <si>
    <t>Range 34</t>
  </si>
  <si>
    <t>Range 35</t>
  </si>
  <si>
    <t>Range 37</t>
  </si>
  <si>
    <t>85% of Superior Court Judge</t>
  </si>
  <si>
    <t>R20230150</t>
  </si>
  <si>
    <t>2025 SALARY STRUCTURE</t>
  </si>
  <si>
    <t>Non-Rep COLA Applicable - 1.2025</t>
  </si>
  <si>
    <t>Corrections Sergeant - CBA 7.2024</t>
  </si>
  <si>
    <t>Patrol Sergeant -CBA 10.2024</t>
  </si>
  <si>
    <t xml:space="preserve">No less than 6% above highest paid  </t>
  </si>
  <si>
    <t>No less than 6% above highest paid</t>
  </si>
  <si>
    <t>No less than 10% higher than top step</t>
  </si>
  <si>
    <t>No less than 14% higher than top step Patrol Sgt</t>
  </si>
  <si>
    <t>SHERIFF'S OFFICE (2.2025)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</si>
</sst>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4" fillId="0" borderId="0" xfId="1" applyFont="1"/>
    <xf numFmtId="44" fontId="6" fillId="0" borderId="0" xfId="2" applyFont="1" applyFill="1" applyBorder="1"/>
    <xf numFmtId="164" fontId="6" fillId="0" borderId="0" xfId="2" applyNumberFormat="1" applyFont="1" applyFill="1" applyBorder="1"/>
    <xf numFmtId="0" fontId="1" fillId="0" borderId="0" xfId="1" applyBorder="1"/>
    <xf numFmtId="0" fontId="4" fillId="0" borderId="0" xfId="1" applyFont="1" applyBorder="1"/>
    <xf numFmtId="0" fontId="1" fillId="0" borderId="0" xfId="1" applyFill="1" applyBorder="1" applyAlignment="1">
      <alignment horizontal="center" vertical="center"/>
    </xf>
    <xf numFmtId="0" fontId="1" fillId="0" borderId="0" xfId="1" applyFill="1" applyBorder="1"/>
    <xf numFmtId="0" fontId="1" fillId="2" borderId="0" xfId="1" applyFont="1" applyFill="1" applyBorder="1" applyAlignment="1">
      <alignment horizontal="center"/>
    </xf>
    <xf numFmtId="0" fontId="1" fillId="0" borderId="0" xfId="1" applyFont="1" applyBorder="1"/>
    <xf numFmtId="0" fontId="1" fillId="0" borderId="0" xfId="1" applyFont="1"/>
    <xf numFmtId="44" fontId="6" fillId="0" borderId="0" xfId="2" applyNumberFormat="1" applyFont="1" applyFill="1" applyBorder="1"/>
    <xf numFmtId="44" fontId="1" fillId="0" borderId="0" xfId="1" applyNumberFormat="1" applyFill="1" applyBorder="1"/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2" borderId="0" xfId="1" applyFont="1" applyFill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1" fillId="0" borderId="0" xfId="1" applyFont="1" applyBorder="1"/>
    <xf numFmtId="44" fontId="1" fillId="0" borderId="0" xfId="1" applyNumberFormat="1" applyBorder="1"/>
    <xf numFmtId="44" fontId="11" fillId="0" borderId="0" xfId="1" applyNumberFormat="1" applyFont="1" applyBorder="1" applyAlignment="1">
      <alignment horizontal="center"/>
    </xf>
    <xf numFmtId="44" fontId="4" fillId="0" borderId="0" xfId="1" applyNumberFormat="1" applyFont="1" applyBorder="1"/>
    <xf numFmtId="165" fontId="6" fillId="0" borderId="0" xfId="2" applyNumberFormat="1" applyFont="1" applyFill="1" applyBorder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165" fontId="1" fillId="0" borderId="0" xfId="2" applyNumberFormat="1" applyFont="1" applyFill="1" applyBorder="1"/>
    <xf numFmtId="0" fontId="1" fillId="0" borderId="0" xfId="1" applyFill="1"/>
    <xf numFmtId="0" fontId="8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165" fontId="1" fillId="0" borderId="0" xfId="1" applyNumberFormat="1" applyFill="1"/>
    <xf numFmtId="0" fontId="5" fillId="0" borderId="0" xfId="1" applyFont="1" applyFill="1" applyBorder="1"/>
    <xf numFmtId="0" fontId="5" fillId="0" borderId="0" xfId="1" applyFont="1" applyFill="1"/>
    <xf numFmtId="165" fontId="7" fillId="0" borderId="0" xfId="2" applyNumberFormat="1" applyFont="1" applyFill="1" applyBorder="1"/>
    <xf numFmtId="7" fontId="6" fillId="0" borderId="0" xfId="2" applyNumberFormat="1" applyFont="1" applyFill="1" applyBorder="1"/>
    <xf numFmtId="0" fontId="2" fillId="0" borderId="0" xfId="1" applyFont="1" applyFill="1" applyBorder="1" applyAlignment="1">
      <alignment horizontal="center" vertical="center"/>
    </xf>
  </cellXfs>
  <cellStyles count="3">
    <cellStyle name="Currency 2" xfId="2" xr:uid="{1ADF4E95-02F0-4F43-AA9A-79CD1FFCB694}"/>
    <cellStyle name="Normal" xfId="0" builtinId="0"/>
    <cellStyle name="Normal 2" xfId="1" xr:uid="{DC2EC965-B596-42FD-B5AB-83EB5DBB6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E2BF-2A4D-4ED2-BEA9-1EAA1D458E23}">
  <sheetPr>
    <tabColor theme="8"/>
    <pageSetUpPr fitToPage="1"/>
  </sheetPr>
  <dimension ref="A1:BB44"/>
  <sheetViews>
    <sheetView tabSelected="1" zoomScaleNormal="100" workbookViewId="0">
      <selection activeCell="C22" sqref="C22"/>
    </sheetView>
  </sheetViews>
  <sheetFormatPr defaultColWidth="8.88671875" defaultRowHeight="13.2" x14ac:dyDescent="0.25"/>
  <cols>
    <col min="1" max="1" width="43" style="1" customWidth="1"/>
    <col min="2" max="2" width="14.5546875" style="1" bestFit="1" customWidth="1"/>
    <col min="3" max="3" width="13.109375" style="1" customWidth="1"/>
    <col min="4" max="5" width="13.5546875" style="1" customWidth="1"/>
    <col min="6" max="6" width="14.33203125" style="1" customWidth="1"/>
    <col min="7" max="7" width="8.88671875" style="5"/>
    <col min="8" max="8" width="12.33203125" style="5" bestFit="1" customWidth="1"/>
    <col min="9" max="54" width="8.88671875" style="5"/>
    <col min="55" max="16384" width="8.88671875" style="1"/>
  </cols>
  <sheetData>
    <row r="1" spans="1:54" x14ac:dyDescent="0.25">
      <c r="A1" s="40" t="s">
        <v>0</v>
      </c>
      <c r="B1" s="40"/>
      <c r="C1" s="40"/>
      <c r="D1" s="40"/>
      <c r="E1" s="40"/>
      <c r="F1" s="40"/>
    </row>
    <row r="2" spans="1:54" x14ac:dyDescent="0.25">
      <c r="A2" s="40" t="s">
        <v>27</v>
      </c>
      <c r="B2" s="40"/>
      <c r="C2" s="40"/>
      <c r="D2" s="40"/>
      <c r="E2" s="40"/>
      <c r="F2" s="40"/>
    </row>
    <row r="3" spans="1:54" x14ac:dyDescent="0.25">
      <c r="A3" s="40" t="s">
        <v>35</v>
      </c>
      <c r="B3" s="40"/>
      <c r="C3" s="40"/>
      <c r="D3" s="40"/>
      <c r="E3" s="40"/>
      <c r="F3" s="40"/>
    </row>
    <row r="4" spans="1:54" x14ac:dyDescent="0.25">
      <c r="A4" s="40" t="s">
        <v>1</v>
      </c>
      <c r="B4" s="40"/>
      <c r="C4" s="40"/>
      <c r="D4" s="40"/>
      <c r="E4" s="40"/>
      <c r="F4" s="40"/>
    </row>
    <row r="5" spans="1:54" x14ac:dyDescent="0.25">
      <c r="A5" s="14"/>
      <c r="B5" s="14"/>
      <c r="C5" s="14"/>
      <c r="D5" s="14"/>
      <c r="E5" s="14"/>
      <c r="F5" s="14"/>
    </row>
    <row r="6" spans="1:54" x14ac:dyDescent="0.25">
      <c r="A6" s="8"/>
      <c r="B6" s="8"/>
      <c r="C6" s="7"/>
      <c r="D6" s="15"/>
      <c r="E6" s="7"/>
      <c r="F6" s="7"/>
    </row>
    <row r="7" spans="1:54" x14ac:dyDescent="0.25">
      <c r="A7" s="8" t="s">
        <v>2</v>
      </c>
      <c r="B7" s="8"/>
      <c r="C7" s="7">
        <v>12</v>
      </c>
      <c r="D7" s="7">
        <v>12</v>
      </c>
      <c r="E7" s="7">
        <v>12</v>
      </c>
      <c r="F7" s="7"/>
      <c r="H7" s="22"/>
    </row>
    <row r="8" spans="1:54" s="11" customFormat="1" x14ac:dyDescent="0.25">
      <c r="A8" s="9" t="s">
        <v>3</v>
      </c>
      <c r="B8" s="16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x14ac:dyDescent="0.25">
      <c r="A9" s="17"/>
      <c r="B9" s="8"/>
      <c r="C9" s="8"/>
      <c r="D9" s="8"/>
      <c r="E9" s="8"/>
      <c r="F9" s="8"/>
    </row>
    <row r="10" spans="1:54" x14ac:dyDescent="0.25">
      <c r="A10" s="17" t="s">
        <v>20</v>
      </c>
      <c r="B10" s="8" t="s">
        <v>9</v>
      </c>
      <c r="C10" s="26">
        <f>ROUND((45.027*1.03),2)</f>
        <v>46.38</v>
      </c>
      <c r="D10" s="26">
        <f>ROUND((C10*1.035),2)</f>
        <v>48</v>
      </c>
      <c r="E10" s="26">
        <f t="shared" ref="E10:F10" si="0">ROUND((D10*1.035),2)</f>
        <v>49.68</v>
      </c>
      <c r="F10" s="26">
        <f t="shared" si="0"/>
        <v>51.42</v>
      </c>
      <c r="H10" s="12"/>
      <c r="I10" s="12"/>
      <c r="J10" s="12"/>
      <c r="K10" s="4"/>
    </row>
    <row r="11" spans="1:54" x14ac:dyDescent="0.25">
      <c r="A11" s="17" t="s">
        <v>10</v>
      </c>
      <c r="B11" s="8" t="s">
        <v>11</v>
      </c>
      <c r="C11" s="26">
        <f>C12/2</f>
        <v>4019.6000000000004</v>
      </c>
      <c r="D11" s="26">
        <f t="shared" ref="D11:F11" si="1">D12/2</f>
        <v>4160</v>
      </c>
      <c r="E11" s="26">
        <f t="shared" si="1"/>
        <v>4305.5999999999995</v>
      </c>
      <c r="F11" s="26">
        <f t="shared" si="1"/>
        <v>4456.4000000000005</v>
      </c>
      <c r="H11" s="3"/>
      <c r="I11" s="3"/>
      <c r="J11" s="3"/>
      <c r="K11" s="3"/>
    </row>
    <row r="12" spans="1:54" x14ac:dyDescent="0.25">
      <c r="A12" s="20" t="s">
        <v>28</v>
      </c>
      <c r="B12" s="8" t="s">
        <v>12</v>
      </c>
      <c r="C12" s="26">
        <f>C13/12</f>
        <v>8039.2000000000007</v>
      </c>
      <c r="D12" s="26">
        <f t="shared" ref="D12:F12" si="2">D13/12</f>
        <v>8320</v>
      </c>
      <c r="E12" s="26">
        <f t="shared" si="2"/>
        <v>8611.1999999999989</v>
      </c>
      <c r="F12" s="26">
        <f t="shared" si="2"/>
        <v>8912.8000000000011</v>
      </c>
      <c r="H12" s="3"/>
      <c r="I12" s="3"/>
      <c r="J12" s="3"/>
      <c r="K12" s="3"/>
    </row>
    <row r="13" spans="1:54" x14ac:dyDescent="0.25">
      <c r="A13" s="8"/>
      <c r="B13" s="8" t="s">
        <v>13</v>
      </c>
      <c r="C13" s="26">
        <f>C10*2080</f>
        <v>96470.400000000009</v>
      </c>
      <c r="D13" s="26">
        <f t="shared" ref="D13:F13" si="3">D10*2080</f>
        <v>99840</v>
      </c>
      <c r="E13" s="26">
        <f t="shared" si="3"/>
        <v>103334.39999999999</v>
      </c>
      <c r="F13" s="26">
        <f t="shared" si="3"/>
        <v>106953.60000000001</v>
      </c>
      <c r="H13" s="3"/>
      <c r="I13" s="3"/>
      <c r="J13" s="3"/>
      <c r="K13" s="3"/>
    </row>
    <row r="14" spans="1:54" s="2" customFormat="1" x14ac:dyDescent="0.25">
      <c r="A14" s="18"/>
      <c r="B14" s="19"/>
      <c r="C14" s="38"/>
      <c r="D14" s="38"/>
      <c r="E14" s="38"/>
      <c r="F14" s="38"/>
      <c r="G14" s="6"/>
      <c r="H14" s="24"/>
      <c r="I14" s="25"/>
      <c r="J14" s="25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x14ac:dyDescent="0.25">
      <c r="A15" s="27" t="s">
        <v>21</v>
      </c>
      <c r="B15" s="8" t="s">
        <v>9</v>
      </c>
      <c r="C15" s="26">
        <f>ROUND((62.736*1.06),2)</f>
        <v>66.5</v>
      </c>
      <c r="D15" s="26">
        <f>ROUND((C15*1.035),2)</f>
        <v>68.83</v>
      </c>
      <c r="E15" s="26">
        <f t="shared" ref="E15:F15" si="4">ROUND((D15*1.035),2)</f>
        <v>71.239999999999995</v>
      </c>
      <c r="F15" s="26">
        <f t="shared" si="4"/>
        <v>73.73</v>
      </c>
      <c r="H15" s="23"/>
    </row>
    <row r="16" spans="1:54" x14ac:dyDescent="0.25">
      <c r="A16" s="28" t="s">
        <v>14</v>
      </c>
      <c r="B16" s="8" t="s">
        <v>11</v>
      </c>
      <c r="C16" s="26">
        <f t="shared" ref="C16" si="5">C17/2</f>
        <v>5763.333333333333</v>
      </c>
      <c r="D16" s="26">
        <f t="shared" ref="D16:F16" si="6">D17/2</f>
        <v>5965.2666666666664</v>
      </c>
      <c r="E16" s="26">
        <f t="shared" si="6"/>
        <v>6174.1333333333323</v>
      </c>
      <c r="F16" s="26">
        <f t="shared" si="6"/>
        <v>6389.9333333333334</v>
      </c>
      <c r="H16" s="23"/>
    </row>
    <row r="17" spans="1:54" x14ac:dyDescent="0.25">
      <c r="A17" s="29" t="s">
        <v>31</v>
      </c>
      <c r="B17" s="8" t="s">
        <v>12</v>
      </c>
      <c r="C17" s="26">
        <f t="shared" ref="C17" si="7">C18/12</f>
        <v>11526.666666666666</v>
      </c>
      <c r="D17" s="26">
        <f t="shared" ref="D17:F17" si="8">D18/12</f>
        <v>11930.533333333333</v>
      </c>
      <c r="E17" s="26">
        <f t="shared" si="8"/>
        <v>12348.266666666665</v>
      </c>
      <c r="F17" s="26">
        <f t="shared" si="8"/>
        <v>12779.866666666667</v>
      </c>
      <c r="H17" s="13"/>
      <c r="I17" s="8"/>
      <c r="J17" s="8"/>
      <c r="K17" s="8"/>
      <c r="L17" s="8"/>
    </row>
    <row r="18" spans="1:54" x14ac:dyDescent="0.25">
      <c r="A18" s="29" t="s">
        <v>29</v>
      </c>
      <c r="B18" s="8" t="s">
        <v>13</v>
      </c>
      <c r="C18" s="26">
        <f>C15*2080</f>
        <v>138320</v>
      </c>
      <c r="D18" s="26">
        <f>D15*2080</f>
        <v>143166.39999999999</v>
      </c>
      <c r="E18" s="26">
        <f t="shared" ref="E18:F18" si="9">E15*2080</f>
        <v>148179.19999999998</v>
      </c>
      <c r="F18" s="26">
        <f t="shared" si="9"/>
        <v>153358.39999999999</v>
      </c>
      <c r="H18" s="13"/>
      <c r="I18" s="8"/>
      <c r="J18" s="8"/>
      <c r="K18" s="8"/>
      <c r="L18" s="8"/>
    </row>
    <row r="19" spans="1:54" x14ac:dyDescent="0.25">
      <c r="A19" s="27"/>
      <c r="B19" s="8"/>
      <c r="C19" s="26"/>
      <c r="D19" s="26"/>
      <c r="E19" s="26"/>
      <c r="F19" s="26"/>
      <c r="H19" s="8"/>
      <c r="I19" s="8"/>
      <c r="J19" s="8"/>
      <c r="K19" s="8"/>
      <c r="L19" s="8"/>
    </row>
    <row r="20" spans="1:54" x14ac:dyDescent="0.25">
      <c r="A20" s="27" t="s">
        <v>22</v>
      </c>
      <c r="B20" s="8" t="s">
        <v>9</v>
      </c>
      <c r="C20" s="26">
        <v>80.216999999999999</v>
      </c>
      <c r="D20" s="26">
        <f>ROUND((C20*1.035),2)</f>
        <v>83.02</v>
      </c>
      <c r="E20" s="26">
        <f t="shared" ref="E20:F20" si="10">ROUND((D20*1.035),2)</f>
        <v>85.93</v>
      </c>
      <c r="F20" s="26">
        <f t="shared" si="10"/>
        <v>88.94</v>
      </c>
      <c r="H20" s="8"/>
      <c r="I20" s="8"/>
      <c r="J20" s="8"/>
      <c r="K20" s="8"/>
      <c r="L20" s="8"/>
    </row>
    <row r="21" spans="1:54" x14ac:dyDescent="0.25">
      <c r="A21" s="28" t="s">
        <v>15</v>
      </c>
      <c r="B21" s="8" t="s">
        <v>11</v>
      </c>
      <c r="C21" s="26">
        <f>C22/2</f>
        <v>6952.1399999999994</v>
      </c>
      <c r="D21" s="26">
        <f t="shared" ref="D21:F21" si="11">D22/2</f>
        <v>7195.0666666666666</v>
      </c>
      <c r="E21" s="26">
        <f t="shared" si="11"/>
        <v>7447.2666666666673</v>
      </c>
      <c r="F21" s="26">
        <f t="shared" si="11"/>
        <v>7708.1333333333323</v>
      </c>
      <c r="H21" s="8"/>
      <c r="I21" s="8"/>
      <c r="J21" s="8"/>
      <c r="K21" s="8"/>
      <c r="L21" s="8"/>
    </row>
    <row r="22" spans="1:54" x14ac:dyDescent="0.25">
      <c r="A22" s="29" t="s">
        <v>32</v>
      </c>
      <c r="B22" s="8" t="s">
        <v>12</v>
      </c>
      <c r="C22" s="26">
        <f>C23/12</f>
        <v>13904.279999999999</v>
      </c>
      <c r="D22" s="26">
        <f t="shared" ref="D22:F22" si="12">D23/12</f>
        <v>14390.133333333333</v>
      </c>
      <c r="E22" s="26">
        <f t="shared" si="12"/>
        <v>14894.533333333335</v>
      </c>
      <c r="F22" s="26">
        <f t="shared" si="12"/>
        <v>15416.266666666665</v>
      </c>
      <c r="H22" s="8"/>
      <c r="I22" s="8"/>
      <c r="J22" s="8"/>
      <c r="K22" s="8"/>
      <c r="L22" s="8"/>
    </row>
    <row r="23" spans="1:54" x14ac:dyDescent="0.25">
      <c r="A23" s="29" t="s">
        <v>30</v>
      </c>
      <c r="B23" s="8" t="s">
        <v>13</v>
      </c>
      <c r="C23" s="26">
        <f>C20*2080</f>
        <v>166851.35999999999</v>
      </c>
      <c r="D23" s="26">
        <f t="shared" ref="D23:E23" si="13">D20*2080</f>
        <v>172681.60000000001</v>
      </c>
      <c r="E23" s="26">
        <f t="shared" si="13"/>
        <v>178734.40000000002</v>
      </c>
      <c r="F23" s="26">
        <f>F20*2080</f>
        <v>184995.19999999998</v>
      </c>
      <c r="H23" s="8"/>
      <c r="I23" s="8"/>
      <c r="J23" s="8"/>
      <c r="K23" s="8"/>
      <c r="L23" s="8"/>
    </row>
    <row r="24" spans="1:54" x14ac:dyDescent="0.25">
      <c r="A24" s="27"/>
      <c r="B24" s="8"/>
      <c r="C24" s="26"/>
      <c r="D24" s="26"/>
      <c r="E24" s="26"/>
      <c r="F24" s="26"/>
      <c r="H24" s="8"/>
      <c r="I24" s="8"/>
      <c r="J24" s="8"/>
      <c r="K24" s="8"/>
      <c r="L24" s="8"/>
    </row>
    <row r="25" spans="1:54" s="32" customFormat="1" x14ac:dyDescent="0.25">
      <c r="A25" s="30" t="s">
        <v>23</v>
      </c>
      <c r="B25" s="8" t="s">
        <v>9</v>
      </c>
      <c r="C25" s="31">
        <v>83.244</v>
      </c>
      <c r="D25" s="26">
        <f>ROUND((C25*1.035),2)</f>
        <v>86.16</v>
      </c>
      <c r="E25" s="26">
        <f t="shared" ref="E25" si="14">ROUND((D25*1.035),2)</f>
        <v>89.18</v>
      </c>
      <c r="F25" s="26">
        <f t="shared" ref="F25" si="15">ROUND((E25*1.035),2)</f>
        <v>92.3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s="32" customFormat="1" x14ac:dyDescent="0.25">
      <c r="A26" s="33" t="s">
        <v>16</v>
      </c>
      <c r="B26" s="8" t="s">
        <v>11</v>
      </c>
      <c r="C26" s="26">
        <f t="shared" ref="C26:F26" si="16">C27/2</f>
        <v>7214.48</v>
      </c>
      <c r="D26" s="26">
        <f t="shared" si="16"/>
        <v>7467.2</v>
      </c>
      <c r="E26" s="26">
        <f t="shared" si="16"/>
        <v>7728.9333333333343</v>
      </c>
      <c r="F26" s="26">
        <f t="shared" si="16"/>
        <v>7999.333333333333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s="32" customFormat="1" x14ac:dyDescent="0.25">
      <c r="A27" s="34" t="s">
        <v>33</v>
      </c>
      <c r="B27" s="8" t="s">
        <v>12</v>
      </c>
      <c r="C27" s="26">
        <f t="shared" ref="C27:F27" si="17">C28/12</f>
        <v>14428.96</v>
      </c>
      <c r="D27" s="26">
        <f t="shared" si="17"/>
        <v>14934.4</v>
      </c>
      <c r="E27" s="26">
        <f t="shared" si="17"/>
        <v>15457.866666666669</v>
      </c>
      <c r="F27" s="26">
        <f t="shared" si="17"/>
        <v>15998.666666666666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s="32" customFormat="1" x14ac:dyDescent="0.25">
      <c r="A28" s="34" t="s">
        <v>30</v>
      </c>
      <c r="B28" s="8" t="s">
        <v>13</v>
      </c>
      <c r="C28" s="26">
        <f t="shared" ref="C28" si="18">C25*2080</f>
        <v>173147.51999999999</v>
      </c>
      <c r="D28" s="26">
        <f t="shared" ref="D28:F28" si="19">D25*2080</f>
        <v>179212.79999999999</v>
      </c>
      <c r="E28" s="26">
        <f t="shared" si="19"/>
        <v>185494.40000000002</v>
      </c>
      <c r="F28" s="26">
        <f t="shared" si="19"/>
        <v>191984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s="32" customFormat="1" x14ac:dyDescent="0.25">
      <c r="B29" s="8"/>
      <c r="C29" s="35"/>
      <c r="D29" s="35"/>
      <c r="E29" s="35"/>
      <c r="F29" s="35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s="37" customFormat="1" x14ac:dyDescent="0.25">
      <c r="A30" s="30" t="s">
        <v>23</v>
      </c>
      <c r="B30" s="8" t="s">
        <v>9</v>
      </c>
      <c r="C30" s="31">
        <v>83.244</v>
      </c>
      <c r="D30" s="26">
        <f>ROUND((C30*1.035),2)</f>
        <v>86.16</v>
      </c>
      <c r="E30" s="26">
        <f t="shared" ref="E30" si="20">ROUND((D30*1.035),2)</f>
        <v>89.18</v>
      </c>
      <c r="F30" s="26">
        <f t="shared" ref="F30" si="21">ROUND((E30*1.035),2)</f>
        <v>92.3</v>
      </c>
      <c r="G30" s="8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</row>
    <row r="31" spans="1:54" s="37" customFormat="1" x14ac:dyDescent="0.25">
      <c r="A31" s="33" t="s">
        <v>17</v>
      </c>
      <c r="B31" s="8" t="s">
        <v>11</v>
      </c>
      <c r="C31" s="26">
        <f t="shared" ref="C31:F31" si="22">C32/2</f>
        <v>7214.48</v>
      </c>
      <c r="D31" s="26">
        <f t="shared" si="22"/>
        <v>7467.2</v>
      </c>
      <c r="E31" s="26">
        <f t="shared" si="22"/>
        <v>7728.9333333333343</v>
      </c>
      <c r="F31" s="26">
        <f t="shared" si="22"/>
        <v>7999.333333333333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</row>
    <row r="32" spans="1:54" s="37" customFormat="1" x14ac:dyDescent="0.25">
      <c r="A32" s="34" t="s">
        <v>33</v>
      </c>
      <c r="B32" s="8" t="s">
        <v>12</v>
      </c>
      <c r="C32" s="26">
        <f t="shared" ref="C32:F32" si="23">C33/12</f>
        <v>14428.96</v>
      </c>
      <c r="D32" s="26">
        <f t="shared" si="23"/>
        <v>14934.4</v>
      </c>
      <c r="E32" s="26">
        <f t="shared" si="23"/>
        <v>15457.866666666669</v>
      </c>
      <c r="F32" s="26">
        <f t="shared" si="23"/>
        <v>15998.666666666666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</row>
    <row r="33" spans="1:54" s="32" customFormat="1" x14ac:dyDescent="0.25">
      <c r="A33" s="34" t="s">
        <v>30</v>
      </c>
      <c r="B33" s="8" t="s">
        <v>13</v>
      </c>
      <c r="C33" s="26">
        <f t="shared" ref="C33:F33" si="24">C30*2080</f>
        <v>173147.51999999999</v>
      </c>
      <c r="D33" s="26">
        <f t="shared" si="24"/>
        <v>179212.79999999999</v>
      </c>
      <c r="E33" s="26">
        <f t="shared" si="24"/>
        <v>185494.40000000002</v>
      </c>
      <c r="F33" s="26">
        <f t="shared" si="24"/>
        <v>191984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54" s="32" customFormat="1" x14ac:dyDescent="0.25">
      <c r="A34" s="30"/>
      <c r="B34" s="8"/>
      <c r="C34" s="26"/>
      <c r="D34" s="26"/>
      <c r="E34" s="26"/>
      <c r="F34" s="2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s="32" customFormat="1" x14ac:dyDescent="0.25">
      <c r="A35" s="30" t="s">
        <v>24</v>
      </c>
      <c r="B35" s="8" t="s">
        <v>9</v>
      </c>
      <c r="C35" s="35">
        <v>87.433000000000007</v>
      </c>
      <c r="D35" s="26">
        <f>ROUND((C35*1.035),2)</f>
        <v>90.49</v>
      </c>
      <c r="E35" s="26">
        <f t="shared" ref="E35" si="25">ROUND((D35*1.035),2)</f>
        <v>93.66</v>
      </c>
      <c r="F35" s="26">
        <f t="shared" ref="F35" si="26">ROUND((E35*1.035),2)</f>
        <v>96.94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s="32" customFormat="1" x14ac:dyDescent="0.25">
      <c r="A36" s="33" t="s">
        <v>18</v>
      </c>
      <c r="B36" s="8" t="s">
        <v>11</v>
      </c>
      <c r="C36" s="35">
        <f>C37/2</f>
        <v>7577.5266666666676</v>
      </c>
      <c r="D36" s="35">
        <f t="shared" ref="D36:F36" si="27">D37/2</f>
        <v>7842.4666666666662</v>
      </c>
      <c r="E36" s="35">
        <f t="shared" si="27"/>
        <v>8117.2</v>
      </c>
      <c r="F36" s="35">
        <f t="shared" si="27"/>
        <v>8401.4666666666653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s="32" customFormat="1" x14ac:dyDescent="0.25">
      <c r="A37" s="34" t="s">
        <v>34</v>
      </c>
      <c r="B37" s="8" t="s">
        <v>12</v>
      </c>
      <c r="C37" s="35">
        <f>C38/12</f>
        <v>15155.053333333335</v>
      </c>
      <c r="D37" s="35">
        <f t="shared" ref="D37:F37" si="28">D38/12</f>
        <v>15684.933333333332</v>
      </c>
      <c r="E37" s="35">
        <f t="shared" si="28"/>
        <v>16234.4</v>
      </c>
      <c r="F37" s="35">
        <f t="shared" si="28"/>
        <v>16802.933333333331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s="32" customFormat="1" x14ac:dyDescent="0.25">
      <c r="A38" s="34" t="s">
        <v>30</v>
      </c>
      <c r="B38" s="8" t="s">
        <v>13</v>
      </c>
      <c r="C38" s="35">
        <f>C35*2080</f>
        <v>181860.64</v>
      </c>
      <c r="D38" s="35">
        <f t="shared" ref="D38:E38" si="29">D35*2080</f>
        <v>188219.19999999998</v>
      </c>
      <c r="E38" s="35">
        <f t="shared" si="29"/>
        <v>194812.79999999999</v>
      </c>
      <c r="F38" s="35">
        <f>F35*2080</f>
        <v>201635.19999999998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x14ac:dyDescent="0.25">
      <c r="B39" s="8"/>
      <c r="C39" s="8"/>
      <c r="D39" s="8"/>
      <c r="E39" s="8"/>
      <c r="F39" s="8"/>
      <c r="H39" s="8"/>
      <c r="I39" s="8"/>
      <c r="J39" s="8"/>
      <c r="K39" s="8"/>
      <c r="L39" s="8"/>
    </row>
    <row r="40" spans="1:54" ht="13.8" x14ac:dyDescent="0.25">
      <c r="A40" s="21" t="s">
        <v>19</v>
      </c>
      <c r="B40" s="8" t="s">
        <v>9</v>
      </c>
      <c r="C40" s="39">
        <f>C43/2080</f>
        <v>93.279735576923073</v>
      </c>
      <c r="D40" s="8"/>
      <c r="E40" s="8"/>
      <c r="F40" s="8"/>
    </row>
    <row r="41" spans="1:54" x14ac:dyDescent="0.25">
      <c r="A41" s="20" t="s">
        <v>25</v>
      </c>
      <c r="B41" s="8" t="s">
        <v>11</v>
      </c>
      <c r="C41" s="39">
        <f>C43/24</f>
        <v>8084.2437500000005</v>
      </c>
      <c r="D41" s="8"/>
      <c r="E41" s="8"/>
      <c r="F41" s="8"/>
    </row>
    <row r="42" spans="1:54" x14ac:dyDescent="0.25">
      <c r="A42" s="20" t="s">
        <v>26</v>
      </c>
      <c r="B42" s="8" t="s">
        <v>12</v>
      </c>
      <c r="C42" s="39">
        <v>14391.14</v>
      </c>
      <c r="D42" s="8"/>
      <c r="E42" s="8"/>
      <c r="F42" s="8"/>
    </row>
    <row r="43" spans="1:54" x14ac:dyDescent="0.25">
      <c r="A43" s="20"/>
      <c r="B43" s="8" t="s">
        <v>13</v>
      </c>
      <c r="C43" s="39">
        <f>228261*0.85</f>
        <v>194021.85</v>
      </c>
      <c r="D43" s="8"/>
      <c r="E43" s="8"/>
      <c r="F43" s="8"/>
    </row>
    <row r="44" spans="1:54" x14ac:dyDescent="0.25">
      <c r="A44" s="8"/>
      <c r="B44" s="8"/>
      <c r="C44" s="8"/>
      <c r="D44" s="8"/>
      <c r="E44" s="8"/>
      <c r="F44" s="8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scale="80" orientation="portrait" r:id="rId1"/>
  <headerFooter>
    <oddHeader>&amp;R15</oddHeader>
    <oddFooter>&amp;RPrinted: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2025-02-10T23:41:32Z</cp:lastPrinted>
  <dcterms:created xsi:type="dcterms:W3CDTF">2023-11-20T18:32:18Z</dcterms:created>
  <dcterms:modified xsi:type="dcterms:W3CDTF">2025-02-18T19:06:12Z</dcterms:modified>
</cp:coreProperties>
</file>